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E98E403-8B7B-4112-9D3F-C487F06E25A8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단일물건계산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6" i="1"/>
  <c r="C7" i="1" s="1"/>
  <c r="C11" i="1"/>
  <c r="C8" i="1" l="1"/>
  <c r="C9" i="1"/>
  <c r="C10" i="1" s="1"/>
  <c r="C17" i="1" l="1"/>
  <c r="C18" i="1"/>
  <c r="C19" i="1" s="1"/>
  <c r="C20" i="1" l="1"/>
  <c r="C21" i="1" s="1"/>
</calcChain>
</file>

<file path=xl/sharedStrings.xml><?xml version="1.0" encoding="utf-8"?>
<sst xmlns="http://schemas.openxmlformats.org/spreadsheetml/2006/main" count="46" uniqueCount="32">
  <si>
    <t>단일 물건 수익률 계산표</t>
  </si>
  <si>
    <t>구분</t>
  </si>
  <si>
    <t>항목</t>
  </si>
  <si>
    <t>값</t>
  </si>
  <si>
    <t>비고</t>
  </si>
  <si>
    <t>기본정보</t>
  </si>
  <si>
    <t>감정가</t>
  </si>
  <si>
    <t>낙찰가</t>
  </si>
  <si>
    <t>매도가</t>
  </si>
  <si>
    <t>금융</t>
  </si>
  <si>
    <t>낙찰가의 80% KB시세 60%중 낮은 것</t>
  </si>
  <si>
    <t>중도상환 수수료율</t>
  </si>
  <si>
    <t>월이자</t>
  </si>
  <si>
    <t>6개월이자</t>
  </si>
  <si>
    <t>취득비용</t>
  </si>
  <si>
    <t>취득세</t>
  </si>
  <si>
    <t>법무비</t>
  </si>
  <si>
    <t>명도비</t>
  </si>
  <si>
    <t>인테리어</t>
  </si>
  <si>
    <t>미납관리비</t>
  </si>
  <si>
    <t>중개수수료</t>
  </si>
  <si>
    <t>총합산</t>
  </si>
  <si>
    <t>총 현금</t>
  </si>
  <si>
    <t>계산</t>
  </si>
  <si>
    <t>양도차익</t>
  </si>
  <si>
    <t>세금</t>
  </si>
  <si>
    <t>순이익</t>
  </si>
  <si>
    <t>수익률</t>
  </si>
  <si>
    <t>투입현금 기준</t>
  </si>
  <si>
    <t xml:space="preserve"> 사건번호</t>
    <phoneticPr fontId="3" type="noConversion"/>
  </si>
  <si>
    <t>대출금 (80%)</t>
    <phoneticPr fontId="3" type="noConversion"/>
  </si>
  <si>
    <t>1년 이자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</si>
</sst>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[$₩-412]* #,##0_-;\-[$₩-412]* #,##0_-;_-[$₩-412]* &quot;-&quot;_-;_-@_-"/>
    <numFmt numFmtId="177" formatCode="0.000%"/>
  </numFmts>
  <fonts count="5" x14ac:knownFonts="1">
    <font>
      <sz val="11"/>
      <color theme="1"/>
      <name val="맑은 고딕"/>
      <family val="2"/>
      <scheme val="minor"/>
    </font>
    <font>
      <b/>
      <sz val="14"/>
      <name val="맑은 고딕"/>
      <family val="3"/>
      <charset val="129"/>
    </font>
    <font>
      <b/>
      <sz val="1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FFF2CC"/>
        <bgColor rgb="FFFFF2CC"/>
      </patternFill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0" fillId="5" borderId="1" xfId="0" applyFill="1" applyBorder="1"/>
    <xf numFmtId="0" fontId="2" fillId="5" borderId="1" xfId="0" applyFont="1" applyFill="1" applyBorder="1"/>
    <xf numFmtId="0" fontId="0" fillId="6" borderId="1" xfId="0" applyFill="1" applyBorder="1"/>
    <xf numFmtId="0" fontId="2" fillId="6" borderId="1" xfId="0" applyFont="1" applyFill="1" applyBorder="1"/>
    <xf numFmtId="176" fontId="0" fillId="2" borderId="1" xfId="0" applyNumberFormat="1" applyFill="1" applyBorder="1" applyAlignment="1">
      <alignment horizontal="right"/>
    </xf>
    <xf numFmtId="176" fontId="0" fillId="3" borderId="1" xfId="0" applyNumberFormat="1" applyFill="1" applyBorder="1" applyAlignment="1">
      <alignment horizontal="right"/>
    </xf>
    <xf numFmtId="176" fontId="0" fillId="4" borderId="1" xfId="0" applyNumberFormat="1" applyFill="1" applyBorder="1" applyAlignment="1">
      <alignment horizontal="right"/>
    </xf>
    <xf numFmtId="176" fontId="0" fillId="5" borderId="1" xfId="0" applyNumberFormat="1" applyFill="1" applyBorder="1" applyAlignment="1">
      <alignment horizontal="right"/>
    </xf>
    <xf numFmtId="176" fontId="0" fillId="6" borderId="1" xfId="0" applyNumberFormat="1" applyFill="1" applyBorder="1" applyAlignment="1">
      <alignment horizontal="right"/>
    </xf>
    <xf numFmtId="9" fontId="0" fillId="6" borderId="1" xfId="1" applyFont="1" applyFill="1" applyBorder="1" applyAlignment="1">
      <alignment horizontal="right"/>
    </xf>
    <xf numFmtId="177" fontId="0" fillId="3" borderId="1" xfId="1" applyNumberFormat="1" applyFont="1" applyFill="1" applyBorder="1" applyAlignment="1"/>
    <xf numFmtId="10" fontId="0" fillId="3" borderId="1" xfId="1" applyNumberFormat="1" applyFont="1" applyFill="1" applyBorder="1" applyAlignment="1"/>
    <xf numFmtId="0" fontId="1" fillId="0" borderId="0" xfId="0" applyFont="1" applyAlignment="1">
      <alignment horizontal="center"/>
    </xf>
    <xf numFmtId="0" fontId="0" fillId="0" borderId="0" xfId="0"/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C14" sqref="C14"/>
    </sheetView>
  </sheetViews>
  <sheetFormatPr defaultRowHeight="17" x14ac:dyDescent="0.45"/>
  <cols>
    <col min="1" max="1" width="9" bestFit="1" customWidth="1"/>
    <col min="2" max="2" width="29" customWidth="1"/>
    <col min="3" max="3" width="32.4140625" customWidth="1"/>
    <col min="4" max="4" width="45.4140625" customWidth="1"/>
  </cols>
  <sheetData>
    <row r="1" spans="1:4" ht="21" customHeight="1" x14ac:dyDescent="0.55000000000000004">
      <c r="A1" s="21" t="s">
        <v>0</v>
      </c>
      <c r="B1" s="22"/>
      <c r="C1" s="22"/>
      <c r="D1" s="22"/>
    </row>
    <row r="2" spans="1:4" x14ac:dyDescent="0.45">
      <c r="A2" s="1" t="s">
        <v>1</v>
      </c>
      <c r="B2" s="1" t="s">
        <v>2</v>
      </c>
      <c r="C2" s="2" t="s">
        <v>3</v>
      </c>
      <c r="D2" s="1" t="s">
        <v>4</v>
      </c>
    </row>
    <row r="3" spans="1:4" x14ac:dyDescent="0.45">
      <c r="A3" s="3" t="s">
        <v>5</v>
      </c>
      <c r="B3" s="4" t="s">
        <v>6</v>
      </c>
      <c r="C3" s="13">
        <v>222000000</v>
      </c>
      <c r="D3" s="3" t="s">
        <v>29</v>
      </c>
    </row>
    <row r="4" spans="1:4" x14ac:dyDescent="0.45">
      <c r="A4" s="3" t="s">
        <v>5</v>
      </c>
      <c r="B4" s="4" t="s">
        <v>7</v>
      </c>
      <c r="C4" s="13">
        <v>155400000</v>
      </c>
      <c r="D4" s="3"/>
    </row>
    <row r="5" spans="1:4" x14ac:dyDescent="0.45">
      <c r="A5" s="3" t="s">
        <v>5</v>
      </c>
      <c r="B5" s="4" t="s">
        <v>8</v>
      </c>
      <c r="C5" s="13">
        <v>200000000</v>
      </c>
      <c r="D5" s="3"/>
    </row>
    <row r="6" spans="1:4" x14ac:dyDescent="0.45">
      <c r="A6" s="5" t="s">
        <v>9</v>
      </c>
      <c r="B6" s="6" t="s">
        <v>30</v>
      </c>
      <c r="C6" s="14">
        <f>C4*0.8</f>
        <v>124320000</v>
      </c>
      <c r="D6" s="5" t="s">
        <v>10</v>
      </c>
    </row>
    <row r="7" spans="1:4" x14ac:dyDescent="0.45">
      <c r="A7" s="5" t="s">
        <v>9</v>
      </c>
      <c r="B7" s="6" t="s">
        <v>31</v>
      </c>
      <c r="C7" s="14">
        <f>C6*D7</f>
        <v>5594400</v>
      </c>
      <c r="D7" s="19">
        <v>4.4999999999999998E-2</v>
      </c>
    </row>
    <row r="8" spans="1:4" x14ac:dyDescent="0.45">
      <c r="A8" s="5" t="s">
        <v>9</v>
      </c>
      <c r="B8" s="6" t="s">
        <v>11</v>
      </c>
      <c r="C8" s="14">
        <f>C6*D8</f>
        <v>621600</v>
      </c>
      <c r="D8" s="20">
        <v>5.0000000000000001E-3</v>
      </c>
    </row>
    <row r="9" spans="1:4" x14ac:dyDescent="0.45">
      <c r="A9" s="5" t="s">
        <v>9</v>
      </c>
      <c r="B9" s="6" t="s">
        <v>12</v>
      </c>
      <c r="C9" s="14">
        <f>C7/12</f>
        <v>466200</v>
      </c>
      <c r="D9" s="5"/>
    </row>
    <row r="10" spans="1:4" x14ac:dyDescent="0.45">
      <c r="A10" s="5" t="s">
        <v>9</v>
      </c>
      <c r="B10" s="6" t="s">
        <v>13</v>
      </c>
      <c r="C10" s="14">
        <f>C9*6</f>
        <v>2797200</v>
      </c>
      <c r="D10" s="5"/>
    </row>
    <row r="11" spans="1:4" x14ac:dyDescent="0.45">
      <c r="A11" s="7" t="s">
        <v>14</v>
      </c>
      <c r="B11" s="8" t="s">
        <v>15</v>
      </c>
      <c r="C11" s="15">
        <f>C4*0.011</f>
        <v>1709400</v>
      </c>
      <c r="D11" s="7"/>
    </row>
    <row r="12" spans="1:4" x14ac:dyDescent="0.45">
      <c r="A12" s="7" t="s">
        <v>14</v>
      </c>
      <c r="B12" s="8" t="s">
        <v>16</v>
      </c>
      <c r="C12" s="15">
        <v>1000000</v>
      </c>
      <c r="D12" s="7"/>
    </row>
    <row r="13" spans="1:4" x14ac:dyDescent="0.45">
      <c r="A13" s="7" t="s">
        <v>14</v>
      </c>
      <c r="B13" s="8" t="s">
        <v>17</v>
      </c>
      <c r="C13" s="15">
        <v>1000000</v>
      </c>
      <c r="D13" s="7"/>
    </row>
    <row r="14" spans="1:4" x14ac:dyDescent="0.45">
      <c r="A14" s="7" t="s">
        <v>14</v>
      </c>
      <c r="B14" s="8" t="s">
        <v>18</v>
      </c>
      <c r="C14" s="15">
        <v>0</v>
      </c>
      <c r="D14" s="7"/>
    </row>
    <row r="15" spans="1:4" x14ac:dyDescent="0.45">
      <c r="A15" s="7" t="s">
        <v>14</v>
      </c>
      <c r="B15" s="8" t="s">
        <v>19</v>
      </c>
      <c r="C15" s="15">
        <v>0</v>
      </c>
      <c r="D15" s="7"/>
    </row>
    <row r="16" spans="1:4" x14ac:dyDescent="0.45">
      <c r="A16" s="7" t="s">
        <v>14</v>
      </c>
      <c r="B16" s="8" t="s">
        <v>20</v>
      </c>
      <c r="C16" s="15">
        <f>C3*0.004</f>
        <v>888000</v>
      </c>
      <c r="D16" s="7"/>
    </row>
    <row r="17" spans="1:4" x14ac:dyDescent="0.45">
      <c r="A17" s="9" t="s">
        <v>21</v>
      </c>
      <c r="B17" s="10" t="s">
        <v>22</v>
      </c>
      <c r="C17" s="16">
        <f>C4-C6+C7+C8+C10+C11+C12+C13+C14+C15+C16</f>
        <v>44690600</v>
      </c>
      <c r="D17" s="9"/>
    </row>
    <row r="18" spans="1:4" x14ac:dyDescent="0.45">
      <c r="A18" s="11" t="s">
        <v>23</v>
      </c>
      <c r="B18" s="12" t="s">
        <v>24</v>
      </c>
      <c r="C18" s="17">
        <f>C5-C4-C8-C10-C11-C12-C13-C14-C15-C16</f>
        <v>36583800</v>
      </c>
      <c r="D18" s="11"/>
    </row>
    <row r="19" spans="1:4" x14ac:dyDescent="0.45">
      <c r="A19" s="11" t="s">
        <v>23</v>
      </c>
      <c r="B19" s="12" t="s">
        <v>25</v>
      </c>
      <c r="C19" s="17">
        <f>IF(C18&lt;=14000000,C18*0.06,IF(C18&lt;=50000000,C18*0.15-1260000,IF(C18&lt;=88000000,C18*0.24-5760000,IF(C18&lt;=150000000,C18*0.35-15440000,IF(C18&lt;=300000000,C18*0.38-19940000,IF(C18&lt;=500000000,C18*0.4-25940000,IF(C18&lt;=1000000000,C18*0.42-35940000,C18*0.45-65940000)))))))</f>
        <v>4227570</v>
      </c>
      <c r="D19" s="11"/>
    </row>
    <row r="20" spans="1:4" x14ac:dyDescent="0.45">
      <c r="A20" s="11" t="s">
        <v>23</v>
      </c>
      <c r="B20" s="12" t="s">
        <v>26</v>
      </c>
      <c r="C20" s="17">
        <f>C18 - C19</f>
        <v>32356230</v>
      </c>
      <c r="D20" s="11"/>
    </row>
    <row r="21" spans="1:4" x14ac:dyDescent="0.45">
      <c r="A21" s="11" t="s">
        <v>23</v>
      </c>
      <c r="B21" s="12" t="s">
        <v>27</v>
      </c>
      <c r="C21" s="18">
        <f>IF(C17=0,"",C20/C17)</f>
        <v>0.72400527180212393</v>
      </c>
      <c r="D21" s="11" t="s">
        <v>28</v>
      </c>
    </row>
  </sheetData>
  <mergeCells count="1">
    <mergeCell ref="A1:D1"/>
  </mergeCells>
  <phoneticPr fontId="3" type="noConversion"/>
  <conditionalFormatting sqref="C21">
    <cfRule type="colorScale" priority="3">
      <colorScale>
        <cfvo type="num" val="0.2"/>
        <cfvo type="num" val="0.35"/>
        <cfvo type="num" val="0.5"/>
        <color rgb="FFFF9999"/>
        <color rgb="FFFFFF99"/>
        <color rgb="FF00C851"/>
      </colorScale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0DE94FA13777994CBCD2B09A35746DB5" ma:contentTypeVersion="5" ma:contentTypeDescription="새 문서를 만듭니다." ma:contentTypeScope="" ma:versionID="d9d6e5b42d4687acc1322f6e50c07f56">
  <xsd:schema xmlns:xsd="http://www.w3.org/2001/XMLSchema" xmlns:xs="http://www.w3.org/2001/XMLSchema" xmlns:p="http://schemas.microsoft.com/office/2006/metadata/properties" xmlns:ns3="fa29264e-8984-4804-83e2-c74367232b75" targetNamespace="http://schemas.microsoft.com/office/2006/metadata/properties" ma:root="true" ma:fieldsID="a2e2f7a1aeb4a1f6681add8b34fffc1e" ns3:_="">
    <xsd:import namespace="fa29264e-8984-4804-83e2-c74367232b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9264e-8984-4804-83e2-c74367232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0B12CF-A407-40E6-A1D1-FAC77A333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29264e-8984-4804-83e2-c74367232b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AEB26A-D489-4D50-87B3-B79340407867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fa29264e-8984-4804-83e2-c74367232b7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F61507-6BB1-4A6A-881B-2400DB9AF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단일물건계산표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이수산</cp:lastModifiedBy>
  <dcterms:created xsi:type="dcterms:W3CDTF">2025-05-16T00:39:44Z</dcterms:created>
  <dcterms:modified xsi:type="dcterms:W3CDTF">2025-05-20T02:09:22Z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0x0101000DE94FA13777994CBCD2B09A35746DB5</vt:lpwstr>
  </property>
</Properties>
</file>